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d329aefe5042852/Desktop/Pennington Parish Council/Pennington Parish Council 20-04-2021/Finances/2026-2027/"/>
    </mc:Choice>
  </mc:AlternateContent>
  <xr:revisionPtr revIDLastSave="39" documentId="13_ncr:1_{4BB262EA-2D76-44C7-9F94-7E8E99C26D8B}" xr6:coauthVersionLast="47" xr6:coauthVersionMax="47" xr10:uidLastSave="{A01C9C55-45A3-49B6-A9EA-EC58240182C3}"/>
  <bookViews>
    <workbookView xWindow="-110" yWindow="-110" windowWidth="19420" windowHeight="10300" xr2:uid="{09108F45-0A54-417A-842E-7883FE6790EE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2" i="1" l="1"/>
  <c r="K32" i="1"/>
  <c r="L32" i="1"/>
  <c r="M32" i="1"/>
  <c r="K48" i="1"/>
  <c r="L48" i="1"/>
  <c r="K65" i="1"/>
  <c r="L65" i="1"/>
  <c r="P54" i="1"/>
  <c r="P55" i="1"/>
  <c r="P56" i="1"/>
  <c r="P57" i="1"/>
  <c r="P58" i="1"/>
  <c r="P59" i="1"/>
  <c r="P60" i="1"/>
  <c r="P61" i="1"/>
  <c r="P62" i="1"/>
  <c r="P53" i="1"/>
  <c r="Q65" i="1"/>
  <c r="P65" i="1" l="1"/>
  <c r="P69" i="1" s="1"/>
  <c r="P32" i="1" l="1"/>
  <c r="P76" i="1" s="1"/>
  <c r="P72" i="1"/>
  <c r="J89" i="1" l="1"/>
  <c r="D89" i="1"/>
  <c r="D91" i="1" s="1"/>
  <c r="P48" i="1" l="1"/>
  <c r="S48" i="1" s="1"/>
  <c r="P74" i="1"/>
  <c r="J65" i="1"/>
  <c r="J48" i="1"/>
  <c r="H48" i="1"/>
  <c r="F48" i="1"/>
  <c r="D48" i="1"/>
  <c r="S32" i="1"/>
  <c r="J32" i="1"/>
  <c r="H32" i="1"/>
  <c r="F32" i="1"/>
  <c r="D32" i="1"/>
  <c r="P80" i="1" l="1"/>
  <c r="P81" i="1"/>
  <c r="P85" i="1" l="1"/>
  <c r="P89" i="1"/>
  <c r="P91" i="1" s="1"/>
</calcChain>
</file>

<file path=xl/sharedStrings.xml><?xml version="1.0" encoding="utf-8"?>
<sst xmlns="http://schemas.openxmlformats.org/spreadsheetml/2006/main" count="125" uniqueCount="86">
  <si>
    <t>PENNINGTON PARISH COUNCIL</t>
  </si>
  <si>
    <t>BUDGET PROPOSAL</t>
  </si>
  <si>
    <t>Past</t>
  </si>
  <si>
    <t>Last</t>
  </si>
  <si>
    <t>20-21</t>
  </si>
  <si>
    <t>21-22</t>
  </si>
  <si>
    <t>22-23</t>
  </si>
  <si>
    <t>Actual</t>
  </si>
  <si>
    <t>Budget</t>
  </si>
  <si>
    <t>Forecast</t>
  </si>
  <si>
    <t>Surplus</t>
  </si>
  <si>
    <t>Administration</t>
  </si>
  <si>
    <t>Streetlights</t>
  </si>
  <si>
    <t>Rates</t>
  </si>
  <si>
    <t>Playgrounds Inspections</t>
  </si>
  <si>
    <t>Carparks</t>
  </si>
  <si>
    <t>Footpaths</t>
  </si>
  <si>
    <t>Bus Shelters</t>
  </si>
  <si>
    <t>Allotments</t>
  </si>
  <si>
    <t>Insurance</t>
  </si>
  <si>
    <t>Subscriptions/ Memberships</t>
  </si>
  <si>
    <t>Buildings Maintenance</t>
  </si>
  <si>
    <t>Buildings Equipment</t>
  </si>
  <si>
    <t>Rent</t>
  </si>
  <si>
    <t>Salary</t>
  </si>
  <si>
    <t>Training</t>
  </si>
  <si>
    <t>Travel</t>
  </si>
  <si>
    <t>Section 137</t>
  </si>
  <si>
    <t>Website</t>
  </si>
  <si>
    <t>Community Led Plan</t>
  </si>
  <si>
    <t>Donations/ Grants</t>
  </si>
  <si>
    <t>Election Fees</t>
  </si>
  <si>
    <t>To Date</t>
  </si>
  <si>
    <t>Precept</t>
  </si>
  <si>
    <t>Grants</t>
  </si>
  <si>
    <t>CIL</t>
  </si>
  <si>
    <t>VAT Return</t>
  </si>
  <si>
    <t>Sunnyside Rent</t>
  </si>
  <si>
    <t>Allotment Rent</t>
  </si>
  <si>
    <t>Grazing Land Rent</t>
  </si>
  <si>
    <t>Room Hire</t>
  </si>
  <si>
    <t>Donations</t>
  </si>
  <si>
    <t>Refunds</t>
  </si>
  <si>
    <t>Interest</t>
  </si>
  <si>
    <t>Increase</t>
  </si>
  <si>
    <t>Band D</t>
  </si>
  <si>
    <t>Per house</t>
  </si>
  <si>
    <t>Reserved Funds</t>
  </si>
  <si>
    <t>Building Maintenance</t>
  </si>
  <si>
    <t>Elections</t>
  </si>
  <si>
    <t>Playground Maintenance</t>
  </si>
  <si>
    <t>Car Parks</t>
  </si>
  <si>
    <t>CLP</t>
  </si>
  <si>
    <t>Total Reserves</t>
  </si>
  <si>
    <t>Forecast from 6 month VAT return</t>
  </si>
  <si>
    <t>Current Account balance 31 March</t>
  </si>
  <si>
    <t>are taken into account</t>
  </si>
  <si>
    <t>Total left after reserves</t>
  </si>
  <si>
    <t>Total expected income ex precept</t>
  </si>
  <si>
    <t>Total left inc expected income</t>
  </si>
  <si>
    <t>Total in proposed budget</t>
  </si>
  <si>
    <t>Total Precept needed</t>
  </si>
  <si>
    <t>ESTIMATED</t>
  </si>
  <si>
    <t xml:space="preserve">It was resolved to request the precept of </t>
  </si>
  <si>
    <t>Last Years Precept</t>
  </si>
  <si>
    <t>Difference</t>
  </si>
  <si>
    <t>RECONCILIATION Y/E 31.03.2025</t>
  </si>
  <si>
    <t>25-26</t>
  </si>
  <si>
    <t>24-25</t>
  </si>
  <si>
    <t>INCREASED - Based on this years plus 10%</t>
  </si>
  <si>
    <t>Precept Needed (ex gen res)</t>
  </si>
  <si>
    <t>CURRENT 2025-2026</t>
  </si>
  <si>
    <t>Interest/ Charges</t>
  </si>
  <si>
    <t>INCREASED - Based on new SSE tariff and current Npower Tariff</t>
  </si>
  <si>
    <t>MAINTAINED</t>
  </si>
  <si>
    <t>REDUCED</t>
  </si>
  <si>
    <t>INCREASED - domain and emails</t>
  </si>
  <si>
    <t>INCREASED - monthly fee and paying in fees</t>
  </si>
  <si>
    <t>General Reserves</t>
  </si>
  <si>
    <t>General Spends</t>
  </si>
  <si>
    <t>INCREASED - Plus 10%</t>
  </si>
  <si>
    <t>Grounds Maintenance</t>
  </si>
  <si>
    <t>FUTURE 2026-2027</t>
  </si>
  <si>
    <t>774.5</t>
  </si>
  <si>
    <t>INCREASED - External Audit, WFH allowance, general admin costs £750 Lap Top</t>
  </si>
  <si>
    <t>INCREASED - £550 reserves, £720  for grass cutting, £1,000 SIDS, £500 wall, £600 repairs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</si>
</sst>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3" fillId="0" borderId="0" xfId="0" applyFont="1" applyAlignment="1">
      <alignment horizontal="center"/>
    </xf>
    <xf numFmtId="0" fontId="3" fillId="2" borderId="2" xfId="0" applyFont="1" applyFill="1" applyBorder="1"/>
    <xf numFmtId="44" fontId="0" fillId="0" borderId="2" xfId="1" applyFont="1" applyBorder="1"/>
    <xf numFmtId="44" fontId="0" fillId="0" borderId="0" xfId="1" applyFont="1"/>
    <xf numFmtId="44" fontId="2" fillId="0" borderId="2" xfId="1" applyFont="1" applyFill="1" applyBorder="1"/>
    <xf numFmtId="44" fontId="0" fillId="0" borderId="2" xfId="1" applyFont="1" applyFill="1" applyBorder="1"/>
    <xf numFmtId="44" fontId="0" fillId="0" borderId="0" xfId="1" applyFont="1" applyFill="1"/>
    <xf numFmtId="44" fontId="0" fillId="0" borderId="0" xfId="0" applyNumberFormat="1"/>
    <xf numFmtId="16" fontId="0" fillId="0" borderId="0" xfId="1" applyNumberFormat="1" applyFont="1"/>
    <xf numFmtId="0" fontId="3" fillId="0" borderId="1" xfId="0" applyFont="1" applyBorder="1"/>
    <xf numFmtId="44" fontId="0" fillId="0" borderId="2" xfId="1" applyFont="1" applyBorder="1" applyAlignment="1">
      <alignment horizontal="center"/>
    </xf>
    <xf numFmtId="44" fontId="0" fillId="0" borderId="0" xfId="1" applyFont="1" applyFill="1" applyBorder="1" applyAlignment="1">
      <alignment horizontal="center"/>
    </xf>
    <xf numFmtId="164" fontId="0" fillId="0" borderId="0" xfId="1" applyNumberFormat="1" applyFont="1" applyFill="1" applyBorder="1" applyAlignment="1"/>
    <xf numFmtId="0" fontId="3" fillId="3" borderId="3" xfId="0" applyFont="1" applyFill="1" applyBorder="1"/>
    <xf numFmtId="44" fontId="0" fillId="0" borderId="0" xfId="0" applyNumberFormat="1" applyAlignment="1">
      <alignment horizontal="left"/>
    </xf>
    <xf numFmtId="0" fontId="3" fillId="3" borderId="2" xfId="0" applyFont="1" applyFill="1" applyBorder="1"/>
    <xf numFmtId="44" fontId="0" fillId="0" borderId="0" xfId="1" applyFont="1" applyAlignment="1">
      <alignment horizontal="center"/>
    </xf>
    <xf numFmtId="0" fontId="0" fillId="0" borderId="0" xfId="0" applyAlignment="1">
      <alignment horizontal="left"/>
    </xf>
    <xf numFmtId="44" fontId="0" fillId="0" borderId="0" xfId="1" applyFont="1" applyFill="1" applyBorder="1"/>
    <xf numFmtId="44" fontId="0" fillId="0" borderId="1" xfId="1" applyFont="1" applyBorder="1"/>
    <xf numFmtId="0" fontId="2" fillId="0" borderId="0" xfId="0" applyFont="1"/>
    <xf numFmtId="164" fontId="2" fillId="0" borderId="0" xfId="0" applyNumberFormat="1" applyFont="1"/>
    <xf numFmtId="44" fontId="0" fillId="0" borderId="2" xfId="1" applyFont="1" applyFill="1" applyBorder="1" applyAlignment="1">
      <alignment horizontal="center"/>
    </xf>
    <xf numFmtId="0" fontId="3" fillId="0" borderId="0" xfId="0" applyFont="1"/>
    <xf numFmtId="0" fontId="3" fillId="0" borderId="2" xfId="0" applyFont="1" applyBorder="1"/>
    <xf numFmtId="44" fontId="0" fillId="0" borderId="0" xfId="1" applyFont="1" applyBorder="1"/>
    <xf numFmtId="44" fontId="0" fillId="0" borderId="0" xfId="1" applyFont="1" applyFill="1" applyBorder="1" applyAlignment="1">
      <alignment horizontal="left"/>
    </xf>
    <xf numFmtId="44" fontId="0" fillId="0" borderId="0" xfId="1" applyFont="1" applyBorder="1" applyAlignment="1">
      <alignment horizontal="center"/>
    </xf>
    <xf numFmtId="44" fontId="0" fillId="0" borderId="0" xfId="1" applyFont="1" applyBorder="1" applyAlignment="1">
      <alignment horizontal="left"/>
    </xf>
    <xf numFmtId="44" fontId="4" fillId="0" borderId="2" xfId="1" applyFont="1" applyFill="1" applyBorder="1"/>
    <xf numFmtId="164" fontId="0" fillId="0" borderId="0" xfId="1" applyNumberFormat="1" applyFont="1"/>
    <xf numFmtId="44" fontId="0" fillId="4" borderId="2" xfId="1" applyFon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Fill="1" applyBorder="1" applyAlignment="1">
      <alignment horizontal="center"/>
    </xf>
    <xf numFmtId="44" fontId="0" fillId="0" borderId="0" xfId="0" applyNumberFormat="1" applyFill="1"/>
    <xf numFmtId="0" fontId="0" fillId="0" borderId="0" xfId="0" applyFill="1"/>
    <xf numFmtId="0" fontId="3" fillId="0" borderId="2" xfId="0" applyFont="1" applyFill="1" applyBorder="1"/>
    <xf numFmtId="44" fontId="0" fillId="5" borderId="2" xfId="1" applyFont="1" applyFill="1" applyBorder="1"/>
    <xf numFmtId="0" fontId="4" fillId="0" borderId="0" xfId="0" applyFont="1"/>
    <xf numFmtId="49" fontId="0" fillId="0" borderId="0" xfId="0" applyNumberFormat="1" applyFill="1"/>
    <xf numFmtId="44" fontId="4" fillId="5" borderId="2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ABB89-ED05-4191-A169-245E99CCAAEB}">
  <dimension ref="A1:AA92"/>
  <sheetViews>
    <sheetView tabSelected="1" topLeftCell="A84" zoomScaleNormal="100" workbookViewId="0">
      <selection activeCell="S29" sqref="S29"/>
    </sheetView>
  </sheetViews>
  <sheetFormatPr defaultRowHeight="14.5" x14ac:dyDescent="0.35"/>
  <cols>
    <col min="1" max="1" width="2.81640625" bestFit="1" customWidth="1"/>
    <col min="2" max="2" width="28.1796875" bestFit="1" customWidth="1"/>
    <col min="3" max="3" width="4.6328125" customWidth="1"/>
    <col min="4" max="4" width="11.08984375" hidden="1" customWidth="1"/>
    <col min="5" max="5" width="4.6328125" hidden="1" customWidth="1"/>
    <col min="6" max="6" width="11.08984375" hidden="1" customWidth="1"/>
    <col min="7" max="7" width="4.6328125" hidden="1" customWidth="1"/>
    <col min="8" max="8" width="11.08984375" hidden="1" customWidth="1"/>
    <col min="9" max="9" width="4.6328125" customWidth="1"/>
    <col min="10" max="12" width="11.54296875" customWidth="1"/>
    <col min="13" max="13" width="11.08984375" customWidth="1"/>
    <col min="14" max="14" width="11.54296875" customWidth="1"/>
    <col min="15" max="15" width="4.6328125" customWidth="1"/>
    <col min="16" max="16" width="11.54296875" bestFit="1" customWidth="1"/>
    <col min="17" max="17" width="12.453125" customWidth="1"/>
    <col min="18" max="18" width="4.6328125" customWidth="1"/>
    <col min="19" max="19" width="11.54296875" style="1" bestFit="1" customWidth="1"/>
    <col min="22" max="22" width="9.08984375" bestFit="1" customWidth="1"/>
    <col min="27" max="27" width="11.08984375" bestFit="1" customWidth="1"/>
  </cols>
  <sheetData>
    <row r="1" spans="1:19" x14ac:dyDescent="0.35">
      <c r="B1" t="s">
        <v>0</v>
      </c>
    </row>
    <row r="2" spans="1:19" x14ac:dyDescent="0.35">
      <c r="B2" t="s">
        <v>1</v>
      </c>
    </row>
    <row r="3" spans="1:19" x14ac:dyDescent="0.35">
      <c r="B3" t="s">
        <v>66</v>
      </c>
    </row>
    <row r="4" spans="1:19" s="2" customFormat="1" x14ac:dyDescent="0.35">
      <c r="D4" s="2" t="s">
        <v>2</v>
      </c>
      <c r="F4" s="2" t="s">
        <v>3</v>
      </c>
      <c r="H4" s="2" t="s">
        <v>3</v>
      </c>
      <c r="J4" s="38" t="s">
        <v>71</v>
      </c>
      <c r="K4" s="38"/>
      <c r="L4" s="38"/>
      <c r="P4" s="38" t="s">
        <v>82</v>
      </c>
      <c r="Q4" s="38"/>
      <c r="S4" s="3"/>
    </row>
    <row r="5" spans="1:19" x14ac:dyDescent="0.35">
      <c r="D5" s="2" t="s">
        <v>4</v>
      </c>
      <c r="E5" s="2"/>
      <c r="F5" s="2" t="s">
        <v>5</v>
      </c>
      <c r="G5" s="2"/>
      <c r="H5" s="2" t="s">
        <v>6</v>
      </c>
      <c r="K5" s="2"/>
      <c r="P5" s="39"/>
      <c r="Q5" s="38"/>
    </row>
    <row r="6" spans="1:19" x14ac:dyDescent="0.35">
      <c r="D6" s="4" t="s">
        <v>7</v>
      </c>
      <c r="E6" s="2"/>
      <c r="F6" s="4" t="s">
        <v>7</v>
      </c>
      <c r="G6" s="2"/>
      <c r="H6" s="4" t="s">
        <v>7</v>
      </c>
      <c r="I6" s="2"/>
      <c r="J6" s="4" t="s">
        <v>8</v>
      </c>
      <c r="K6" s="4" t="s">
        <v>32</v>
      </c>
      <c r="L6" s="4" t="s">
        <v>9</v>
      </c>
      <c r="M6" s="4" t="s">
        <v>7</v>
      </c>
      <c r="N6" s="4" t="s">
        <v>10</v>
      </c>
      <c r="P6" s="40" t="s">
        <v>8</v>
      </c>
      <c r="Q6" s="2"/>
    </row>
    <row r="7" spans="1:19" x14ac:dyDescent="0.35">
      <c r="D7" s="5"/>
      <c r="F7" s="5"/>
      <c r="H7" s="5"/>
      <c r="J7" s="11"/>
      <c r="K7" s="5"/>
      <c r="L7" s="5"/>
      <c r="M7" s="5"/>
      <c r="N7" s="5"/>
      <c r="P7" s="11"/>
    </row>
    <row r="8" spans="1:19" x14ac:dyDescent="0.35">
      <c r="A8" s="6">
        <v>1</v>
      </c>
      <c r="B8" s="7" t="s">
        <v>11</v>
      </c>
      <c r="D8" s="8">
        <v>822.85</v>
      </c>
      <c r="E8" s="9"/>
      <c r="F8" s="8">
        <v>173.39</v>
      </c>
      <c r="G8" s="9"/>
      <c r="H8" s="8">
        <v>478.27</v>
      </c>
      <c r="I8" s="9"/>
      <c r="J8" s="11">
        <v>770</v>
      </c>
      <c r="K8" s="35"/>
      <c r="L8" s="35"/>
      <c r="M8" s="10"/>
      <c r="N8" s="10"/>
      <c r="P8" s="11">
        <v>1412</v>
      </c>
      <c r="Q8" s="31" t="s">
        <v>84</v>
      </c>
    </row>
    <row r="9" spans="1:19" x14ac:dyDescent="0.35">
      <c r="A9" s="6">
        <v>2</v>
      </c>
      <c r="B9" s="7" t="s">
        <v>12</v>
      </c>
      <c r="D9" s="8">
        <v>760.87</v>
      </c>
      <c r="E9" s="9"/>
      <c r="F9" s="8">
        <v>606.12</v>
      </c>
      <c r="G9" s="9"/>
      <c r="H9" s="8">
        <v>432.29</v>
      </c>
      <c r="I9" s="9"/>
      <c r="J9" s="11">
        <v>953</v>
      </c>
      <c r="K9" s="35"/>
      <c r="L9" s="35"/>
      <c r="M9" s="11"/>
      <c r="N9" s="10"/>
      <c r="P9" s="11">
        <v>1276</v>
      </c>
      <c r="Q9" s="31" t="s">
        <v>73</v>
      </c>
    </row>
    <row r="10" spans="1:19" x14ac:dyDescent="0.35">
      <c r="A10" s="6">
        <v>3</v>
      </c>
      <c r="B10" s="7" t="s">
        <v>13</v>
      </c>
      <c r="D10" s="8">
        <v>284.95</v>
      </c>
      <c r="E10" s="9"/>
      <c r="F10" s="8">
        <v>490.12</v>
      </c>
      <c r="G10" s="9"/>
      <c r="H10" s="8">
        <v>493.9</v>
      </c>
      <c r="I10" s="9"/>
      <c r="J10" s="11">
        <v>880</v>
      </c>
      <c r="K10" s="35"/>
      <c r="L10" s="35"/>
      <c r="M10" s="11"/>
      <c r="N10" s="10"/>
      <c r="P10" s="11">
        <v>476.86</v>
      </c>
      <c r="Q10" s="31" t="s">
        <v>75</v>
      </c>
    </row>
    <row r="11" spans="1:19" x14ac:dyDescent="0.35">
      <c r="A11" s="6">
        <v>4</v>
      </c>
      <c r="B11" s="7" t="s">
        <v>14</v>
      </c>
      <c r="D11" s="8"/>
      <c r="E11" s="9"/>
      <c r="F11" s="8">
        <v>442.16</v>
      </c>
      <c r="G11" s="9"/>
      <c r="H11" s="8">
        <v>884.32</v>
      </c>
      <c r="I11" s="9"/>
      <c r="J11" s="11">
        <v>800</v>
      </c>
      <c r="K11" s="35"/>
      <c r="L11" s="35"/>
      <c r="M11" s="11"/>
      <c r="N11" s="35"/>
      <c r="P11" s="11">
        <v>961</v>
      </c>
      <c r="Q11" s="31" t="s">
        <v>69</v>
      </c>
    </row>
    <row r="12" spans="1:19" x14ac:dyDescent="0.35">
      <c r="A12" s="6">
        <v>5</v>
      </c>
      <c r="B12" s="7" t="s">
        <v>81</v>
      </c>
      <c r="D12" s="8">
        <v>785.15</v>
      </c>
      <c r="E12" s="9"/>
      <c r="F12" s="8">
        <v>7496.67</v>
      </c>
      <c r="G12" s="9"/>
      <c r="H12" s="8">
        <v>1948.07</v>
      </c>
      <c r="I12" s="9"/>
      <c r="J12" s="11">
        <v>1180</v>
      </c>
      <c r="K12" s="35"/>
      <c r="L12" s="35"/>
      <c r="M12" s="10"/>
      <c r="N12" s="35"/>
      <c r="P12" s="11">
        <v>3370</v>
      </c>
      <c r="Q12" s="31" t="s">
        <v>85</v>
      </c>
    </row>
    <row r="13" spans="1:19" x14ac:dyDescent="0.35">
      <c r="A13" s="6">
        <v>6</v>
      </c>
      <c r="B13" s="7" t="s">
        <v>15</v>
      </c>
      <c r="D13" s="8"/>
      <c r="E13" s="9"/>
      <c r="F13" s="8"/>
      <c r="G13" s="9"/>
      <c r="H13" s="8"/>
      <c r="I13" s="9"/>
      <c r="J13" s="11">
        <v>500</v>
      </c>
      <c r="K13" s="35"/>
      <c r="L13" s="35"/>
      <c r="M13" s="11"/>
      <c r="N13" s="35"/>
      <c r="P13" s="11">
        <v>100</v>
      </c>
      <c r="Q13" s="31" t="s">
        <v>75</v>
      </c>
    </row>
    <row r="14" spans="1:19" x14ac:dyDescent="0.35">
      <c r="A14" s="6">
        <v>7</v>
      </c>
      <c r="B14" s="7" t="s">
        <v>16</v>
      </c>
      <c r="D14" s="8">
        <v>150</v>
      </c>
      <c r="E14" s="9"/>
      <c r="F14" s="8"/>
      <c r="G14" s="9"/>
      <c r="H14" s="8"/>
      <c r="I14" s="9"/>
      <c r="J14" s="11">
        <v>100</v>
      </c>
      <c r="K14" s="35"/>
      <c r="L14" s="35"/>
      <c r="M14" s="11"/>
      <c r="N14" s="35"/>
      <c r="P14" s="11"/>
      <c r="Q14" s="31" t="s">
        <v>74</v>
      </c>
    </row>
    <row r="15" spans="1:19" x14ac:dyDescent="0.35">
      <c r="A15" s="6">
        <v>8</v>
      </c>
      <c r="B15" s="7" t="s">
        <v>17</v>
      </c>
      <c r="D15" s="8">
        <v>428.2</v>
      </c>
      <c r="E15" s="9"/>
      <c r="F15" s="8">
        <v>11041.63</v>
      </c>
      <c r="G15" s="9"/>
      <c r="H15" s="8">
        <v>11146.5</v>
      </c>
      <c r="I15" s="9"/>
      <c r="J15" s="11">
        <v>100</v>
      </c>
      <c r="K15" s="35"/>
      <c r="L15" s="35"/>
      <c r="M15" s="11"/>
      <c r="N15" s="35"/>
      <c r="P15" s="11">
        <v>100</v>
      </c>
      <c r="Q15" s="31" t="s">
        <v>74</v>
      </c>
    </row>
    <row r="16" spans="1:19" x14ac:dyDescent="0.35">
      <c r="A16" s="6">
        <v>9</v>
      </c>
      <c r="B16" s="7" t="s">
        <v>18</v>
      </c>
      <c r="D16" s="8"/>
      <c r="E16" s="9"/>
      <c r="F16" s="8"/>
      <c r="G16" s="9"/>
      <c r="H16" s="8"/>
      <c r="I16" s="9"/>
      <c r="J16" s="11">
        <v>500</v>
      </c>
      <c r="K16" s="35"/>
      <c r="L16" s="35"/>
      <c r="M16" s="11"/>
      <c r="N16" s="35"/>
      <c r="P16" s="11">
        <v>100</v>
      </c>
      <c r="Q16" s="31" t="s">
        <v>74</v>
      </c>
    </row>
    <row r="17" spans="1:19" x14ac:dyDescent="0.35">
      <c r="A17" s="6">
        <v>10</v>
      </c>
      <c r="B17" s="7" t="s">
        <v>19</v>
      </c>
      <c r="D17" s="8">
        <v>1804.88</v>
      </c>
      <c r="E17" s="9"/>
      <c r="F17" s="8">
        <v>1980.22</v>
      </c>
      <c r="G17" s="9"/>
      <c r="H17" s="8">
        <v>2074.21</v>
      </c>
      <c r="I17" s="9"/>
      <c r="J17" s="11">
        <v>3300</v>
      </c>
      <c r="K17" s="35"/>
      <c r="L17" s="35"/>
      <c r="M17" s="11"/>
      <c r="N17" s="35"/>
      <c r="P17" s="11">
        <v>3630</v>
      </c>
      <c r="Q17" s="31" t="s">
        <v>80</v>
      </c>
    </row>
    <row r="18" spans="1:19" x14ac:dyDescent="0.35">
      <c r="A18" s="6">
        <v>11</v>
      </c>
      <c r="B18" s="7" t="s">
        <v>20</v>
      </c>
      <c r="D18" s="8">
        <v>358.04</v>
      </c>
      <c r="E18" s="9"/>
      <c r="F18" s="8">
        <v>363.68</v>
      </c>
      <c r="G18" s="9"/>
      <c r="H18" s="8">
        <v>381.09</v>
      </c>
      <c r="I18" s="9"/>
      <c r="J18" s="11">
        <v>686</v>
      </c>
      <c r="K18" s="35"/>
      <c r="L18" s="35"/>
      <c r="M18" s="10"/>
      <c r="N18" s="10"/>
      <c r="P18" s="11">
        <v>686</v>
      </c>
      <c r="Q18" s="31" t="s">
        <v>74</v>
      </c>
    </row>
    <row r="19" spans="1:19" x14ac:dyDescent="0.35">
      <c r="A19" s="6">
        <v>12</v>
      </c>
      <c r="B19" s="7" t="s">
        <v>21</v>
      </c>
      <c r="D19" s="8"/>
      <c r="E19" s="9"/>
      <c r="F19" s="8"/>
      <c r="G19" s="9"/>
      <c r="H19" s="8">
        <v>600</v>
      </c>
      <c r="I19" s="9"/>
      <c r="J19" s="11">
        <v>1000</v>
      </c>
      <c r="K19" s="35"/>
      <c r="L19" s="35"/>
      <c r="M19" s="11"/>
      <c r="N19" s="35"/>
      <c r="P19" s="11">
        <v>1000</v>
      </c>
      <c r="Q19" s="31" t="s">
        <v>74</v>
      </c>
    </row>
    <row r="20" spans="1:19" x14ac:dyDescent="0.35">
      <c r="A20" s="6">
        <v>13</v>
      </c>
      <c r="B20" s="7" t="s">
        <v>22</v>
      </c>
      <c r="D20" s="8">
        <v>304</v>
      </c>
      <c r="E20" s="9"/>
      <c r="F20" s="8">
        <v>986.8</v>
      </c>
      <c r="G20" s="9"/>
      <c r="H20" s="8">
        <v>157.38</v>
      </c>
      <c r="I20" s="9"/>
      <c r="J20" s="11">
        <v>500</v>
      </c>
      <c r="K20" s="35"/>
      <c r="L20" s="35"/>
      <c r="M20" s="11"/>
      <c r="N20" s="35"/>
      <c r="P20" s="11">
        <v>500</v>
      </c>
      <c r="Q20" s="31" t="s">
        <v>74</v>
      </c>
    </row>
    <row r="21" spans="1:19" x14ac:dyDescent="0.35">
      <c r="A21" s="6">
        <v>14</v>
      </c>
      <c r="B21" s="7" t="s">
        <v>23</v>
      </c>
      <c r="D21" s="8">
        <v>60</v>
      </c>
      <c r="E21" s="9"/>
      <c r="F21" s="8">
        <v>60</v>
      </c>
      <c r="G21" s="9"/>
      <c r="H21" s="8">
        <v>60</v>
      </c>
      <c r="I21" s="9"/>
      <c r="J21" s="11">
        <v>60</v>
      </c>
      <c r="K21" s="35"/>
      <c r="L21" s="35"/>
      <c r="M21" s="11"/>
      <c r="N21" s="35"/>
      <c r="P21" s="11">
        <v>60</v>
      </c>
      <c r="Q21" s="31" t="s">
        <v>74</v>
      </c>
    </row>
    <row r="22" spans="1:19" x14ac:dyDescent="0.35">
      <c r="A22" s="6">
        <v>15</v>
      </c>
      <c r="B22" s="7" t="s">
        <v>24</v>
      </c>
      <c r="D22" s="8">
        <v>3788.73</v>
      </c>
      <c r="E22" s="9"/>
      <c r="F22" s="8">
        <v>3220.88</v>
      </c>
      <c r="G22" s="9"/>
      <c r="H22" s="8">
        <v>5652.44</v>
      </c>
      <c r="I22" s="9"/>
      <c r="J22" s="11">
        <v>9112.75</v>
      </c>
      <c r="K22" s="35"/>
      <c r="L22" s="35"/>
      <c r="M22" s="11"/>
      <c r="N22" s="10"/>
      <c r="P22" s="47">
        <v>9568</v>
      </c>
      <c r="Q22" s="31"/>
    </row>
    <row r="23" spans="1:19" x14ac:dyDescent="0.35">
      <c r="A23" s="6">
        <v>16</v>
      </c>
      <c r="B23" s="7" t="s">
        <v>25</v>
      </c>
      <c r="D23" s="8">
        <v>100</v>
      </c>
      <c r="E23" s="9"/>
      <c r="F23" s="8"/>
      <c r="G23" s="9"/>
      <c r="H23" s="8">
        <v>745</v>
      </c>
      <c r="I23" s="9"/>
      <c r="J23" s="11">
        <v>1000</v>
      </c>
      <c r="K23" s="35"/>
      <c r="L23" s="35"/>
      <c r="M23" s="10"/>
      <c r="N23" s="35"/>
      <c r="P23" s="11">
        <v>500</v>
      </c>
      <c r="Q23" s="31" t="s">
        <v>75</v>
      </c>
    </row>
    <row r="24" spans="1:19" x14ac:dyDescent="0.35">
      <c r="A24" s="6">
        <v>17</v>
      </c>
      <c r="B24" s="7" t="s">
        <v>26</v>
      </c>
      <c r="D24" s="8"/>
      <c r="E24" s="9"/>
      <c r="F24" s="8"/>
      <c r="G24" s="9"/>
      <c r="H24" s="8"/>
      <c r="I24" s="9"/>
      <c r="J24" s="11">
        <v>100</v>
      </c>
      <c r="K24" s="35"/>
      <c r="L24" s="35"/>
      <c r="M24" s="11"/>
      <c r="N24" s="10"/>
      <c r="P24" s="11">
        <v>100</v>
      </c>
      <c r="Q24" s="31" t="s">
        <v>74</v>
      </c>
    </row>
    <row r="25" spans="1:19" x14ac:dyDescent="0.35">
      <c r="A25" s="6">
        <v>18</v>
      </c>
      <c r="B25" s="7" t="s">
        <v>27</v>
      </c>
      <c r="D25" s="8">
        <v>17</v>
      </c>
      <c r="E25" s="9"/>
      <c r="F25" s="8">
        <v>15</v>
      </c>
      <c r="G25" s="9"/>
      <c r="H25" s="8">
        <v>35</v>
      </c>
      <c r="I25" s="9"/>
      <c r="J25" s="11">
        <v>100</v>
      </c>
      <c r="K25" s="35"/>
      <c r="L25" s="35"/>
      <c r="M25" s="10"/>
      <c r="N25" s="35"/>
      <c r="P25" s="11">
        <v>100</v>
      </c>
      <c r="Q25" s="31" t="s">
        <v>74</v>
      </c>
    </row>
    <row r="26" spans="1:19" x14ac:dyDescent="0.35">
      <c r="A26" s="6">
        <v>19</v>
      </c>
      <c r="B26" s="7" t="s">
        <v>28</v>
      </c>
      <c r="D26" s="8">
        <v>137.96</v>
      </c>
      <c r="E26" s="9"/>
      <c r="F26" s="8">
        <v>107.54</v>
      </c>
      <c r="G26" s="9"/>
      <c r="H26" s="8">
        <v>112.67</v>
      </c>
      <c r="I26" s="9"/>
      <c r="J26" s="11">
        <v>180</v>
      </c>
      <c r="K26" s="35"/>
      <c r="L26" s="35"/>
      <c r="M26" s="11"/>
      <c r="N26" s="35"/>
      <c r="P26" s="11">
        <v>550</v>
      </c>
      <c r="Q26" s="31" t="s">
        <v>76</v>
      </c>
    </row>
    <row r="27" spans="1:19" x14ac:dyDescent="0.35">
      <c r="A27" s="6">
        <v>20</v>
      </c>
      <c r="B27" s="7" t="s">
        <v>29</v>
      </c>
      <c r="D27" s="8"/>
      <c r="E27" s="9"/>
      <c r="F27" s="8"/>
      <c r="G27" s="9"/>
      <c r="H27" s="8"/>
      <c r="I27" s="9"/>
      <c r="J27" s="11">
        <v>250</v>
      </c>
      <c r="K27" s="35"/>
      <c r="L27" s="35"/>
      <c r="M27" s="11"/>
      <c r="N27" s="35"/>
      <c r="P27" s="11"/>
      <c r="Q27" s="31" t="s">
        <v>75</v>
      </c>
    </row>
    <row r="28" spans="1:19" x14ac:dyDescent="0.35">
      <c r="A28" s="6">
        <v>21</v>
      </c>
      <c r="B28" s="7" t="s">
        <v>30</v>
      </c>
      <c r="D28" s="8">
        <v>70</v>
      </c>
      <c r="E28" s="9"/>
      <c r="F28" s="8">
        <v>441.45</v>
      </c>
      <c r="G28" s="9"/>
      <c r="H28" s="8">
        <v>345</v>
      </c>
      <c r="I28" s="9"/>
      <c r="J28" s="11">
        <v>500</v>
      </c>
      <c r="K28" s="35"/>
      <c r="L28" s="35"/>
      <c r="M28" s="11"/>
      <c r="N28" s="35"/>
      <c r="P28" s="11">
        <v>75</v>
      </c>
      <c r="Q28" s="31" t="s">
        <v>74</v>
      </c>
    </row>
    <row r="29" spans="1:19" x14ac:dyDescent="0.35">
      <c r="A29" s="6">
        <v>22</v>
      </c>
      <c r="B29" s="7" t="s">
        <v>72</v>
      </c>
      <c r="D29" s="8"/>
      <c r="E29" s="9"/>
      <c r="F29" s="8"/>
      <c r="G29" s="9"/>
      <c r="H29" s="8"/>
      <c r="I29" s="9"/>
      <c r="J29" s="11">
        <v>0</v>
      </c>
      <c r="K29" s="35"/>
      <c r="L29" s="35"/>
      <c r="M29" s="11"/>
      <c r="N29" s="35"/>
      <c r="P29" s="11">
        <v>100</v>
      </c>
      <c r="Q29" s="31" t="s">
        <v>77</v>
      </c>
    </row>
    <row r="30" spans="1:19" x14ac:dyDescent="0.35">
      <c r="A30" s="6">
        <v>23</v>
      </c>
      <c r="B30" s="7" t="s">
        <v>35</v>
      </c>
      <c r="D30" s="8"/>
      <c r="E30" s="9"/>
      <c r="F30" s="8"/>
      <c r="G30" s="9"/>
      <c r="H30" s="8"/>
      <c r="I30" s="9"/>
      <c r="J30" s="11">
        <v>0</v>
      </c>
      <c r="K30" s="35"/>
      <c r="L30" s="35"/>
      <c r="M30" s="11"/>
      <c r="N30" s="35"/>
      <c r="P30" s="11"/>
      <c r="Q30" s="31"/>
    </row>
    <row r="31" spans="1:19" x14ac:dyDescent="0.35">
      <c r="A31" s="6">
        <v>24</v>
      </c>
      <c r="B31" s="7" t="s">
        <v>31</v>
      </c>
      <c r="D31" s="8">
        <v>97.5</v>
      </c>
      <c r="E31" s="9"/>
      <c r="F31" s="8"/>
      <c r="G31" s="9"/>
      <c r="H31" s="8"/>
      <c r="I31" s="9"/>
      <c r="J31" s="11">
        <v>500</v>
      </c>
      <c r="K31" s="35"/>
      <c r="L31" s="35"/>
      <c r="M31" s="11"/>
      <c r="N31" s="35"/>
      <c r="P31" s="11">
        <v>250</v>
      </c>
      <c r="Q31" s="31" t="s">
        <v>74</v>
      </c>
    </row>
    <row r="32" spans="1:19" x14ac:dyDescent="0.35">
      <c r="D32" s="9">
        <f>SUM(D8:D31)</f>
        <v>9970.1299999999992</v>
      </c>
      <c r="E32" s="9"/>
      <c r="F32" s="9">
        <f>SUM(F8:F31)</f>
        <v>27425.660000000003</v>
      </c>
      <c r="G32" s="9"/>
      <c r="H32" s="9">
        <f>SUM(H8:H31)</f>
        <v>25546.14</v>
      </c>
      <c r="I32" s="9"/>
      <c r="J32" s="13">
        <f>SUM(J8:J31)</f>
        <v>23071.75</v>
      </c>
      <c r="K32" s="12">
        <f>SUM(K8:K31)</f>
        <v>0</v>
      </c>
      <c r="L32" s="12">
        <f>SUM(L8:L31)</f>
        <v>0</v>
      </c>
      <c r="M32" s="12">
        <f>SUM(M8:M31)</f>
        <v>0</v>
      </c>
      <c r="N32" s="12">
        <f>SUM(N8:N31)</f>
        <v>0</v>
      </c>
      <c r="P32" s="41">
        <f>SUM(P7:P31)</f>
        <v>24914.86</v>
      </c>
      <c r="Q32" s="13"/>
      <c r="S32" s="1">
        <f>SUM(P32)</f>
        <v>24914.86</v>
      </c>
    </row>
    <row r="33" spans="1:27" x14ac:dyDescent="0.35">
      <c r="D33" s="9"/>
      <c r="E33" s="9"/>
      <c r="F33" s="9"/>
      <c r="G33" s="9"/>
      <c r="H33" s="9"/>
      <c r="I33" s="9"/>
      <c r="K33" s="12"/>
      <c r="L33" s="12"/>
      <c r="M33" s="12"/>
      <c r="N33" s="12"/>
      <c r="P33" s="42"/>
    </row>
    <row r="34" spans="1:27" x14ac:dyDescent="0.35">
      <c r="D34" s="9"/>
      <c r="E34" s="9"/>
      <c r="F34" s="9"/>
      <c r="G34" s="9"/>
      <c r="H34" s="9"/>
      <c r="I34" s="9"/>
      <c r="K34" s="12"/>
      <c r="L34" s="12"/>
      <c r="M34" s="12"/>
      <c r="N34" s="12"/>
      <c r="P34" s="42"/>
    </row>
    <row r="35" spans="1:27" x14ac:dyDescent="0.35">
      <c r="D35" s="14" t="s">
        <v>4</v>
      </c>
      <c r="E35" s="9"/>
      <c r="F35" s="9" t="s">
        <v>5</v>
      </c>
      <c r="G35" s="9"/>
      <c r="H35" s="9" t="s">
        <v>6</v>
      </c>
      <c r="I35" s="9"/>
      <c r="K35" s="12"/>
      <c r="L35" s="12" t="s">
        <v>68</v>
      </c>
      <c r="M35" s="12"/>
      <c r="N35" s="12"/>
      <c r="P35" s="42"/>
      <c r="Q35" t="s">
        <v>67</v>
      </c>
    </row>
    <row r="36" spans="1:27" x14ac:dyDescent="0.35">
      <c r="B36" s="15"/>
      <c r="D36" s="16" t="s">
        <v>7</v>
      </c>
      <c r="E36" s="9"/>
      <c r="F36" s="16" t="s">
        <v>7</v>
      </c>
      <c r="G36" s="9"/>
      <c r="H36" s="16" t="s">
        <v>7</v>
      </c>
      <c r="I36" s="9"/>
      <c r="J36" s="28" t="s">
        <v>8</v>
      </c>
      <c r="K36" s="28" t="s">
        <v>32</v>
      </c>
      <c r="L36" s="28" t="s">
        <v>9</v>
      </c>
      <c r="M36" s="17"/>
      <c r="N36" s="17"/>
      <c r="P36" s="28" t="s">
        <v>8</v>
      </c>
      <c r="Q36" s="33"/>
      <c r="R36" s="32"/>
      <c r="S36" s="18"/>
    </row>
    <row r="37" spans="1:27" x14ac:dyDescent="0.35">
      <c r="A37" s="6">
        <v>24</v>
      </c>
      <c r="B37" s="19" t="s">
        <v>33</v>
      </c>
      <c r="D37" s="16">
        <v>5059.6000000000004</v>
      </c>
      <c r="E37" s="9"/>
      <c r="F37" s="16">
        <v>5116.38</v>
      </c>
      <c r="G37" s="9"/>
      <c r="H37" s="16">
        <v>5239.8900000000003</v>
      </c>
      <c r="I37" s="9"/>
      <c r="J37" s="28"/>
      <c r="K37" s="28">
        <v>16848.95</v>
      </c>
      <c r="L37" s="28"/>
      <c r="M37" s="17"/>
      <c r="N37" s="17"/>
      <c r="P37" s="28"/>
      <c r="Q37" s="34"/>
      <c r="R37" s="20"/>
    </row>
    <row r="38" spans="1:27" x14ac:dyDescent="0.35">
      <c r="A38" s="6">
        <v>25</v>
      </c>
      <c r="B38" s="21" t="s">
        <v>34</v>
      </c>
      <c r="D38" s="16">
        <v>10186.209999999999</v>
      </c>
      <c r="E38" s="22"/>
      <c r="F38" s="16">
        <v>14679.39</v>
      </c>
      <c r="G38" s="22"/>
      <c r="H38" s="16">
        <v>5802.84</v>
      </c>
      <c r="I38" s="22"/>
      <c r="J38" s="28"/>
      <c r="K38" s="28">
        <v>0</v>
      </c>
      <c r="L38" s="28"/>
      <c r="M38" s="17"/>
      <c r="N38" s="17"/>
      <c r="P38" s="28"/>
      <c r="Q38" s="34"/>
      <c r="R38" s="23"/>
    </row>
    <row r="39" spans="1:27" x14ac:dyDescent="0.35">
      <c r="A39" s="6">
        <v>26</v>
      </c>
      <c r="B39" s="21" t="s">
        <v>35</v>
      </c>
      <c r="D39" s="8"/>
      <c r="E39" s="9"/>
      <c r="F39" s="8"/>
      <c r="G39" s="9"/>
      <c r="H39" s="8">
        <v>7121.78</v>
      </c>
      <c r="I39" s="9"/>
      <c r="J39" s="11"/>
      <c r="K39" s="11"/>
      <c r="L39" s="28"/>
      <c r="M39" s="24"/>
      <c r="N39" s="17"/>
      <c r="P39" s="11"/>
      <c r="Q39" s="34"/>
    </row>
    <row r="40" spans="1:27" x14ac:dyDescent="0.35">
      <c r="A40" s="6">
        <v>27</v>
      </c>
      <c r="B40" s="21" t="s">
        <v>36</v>
      </c>
      <c r="D40" s="8">
        <v>376.88</v>
      </c>
      <c r="E40" s="9"/>
      <c r="F40" s="8">
        <v>343.68</v>
      </c>
      <c r="G40" s="9"/>
      <c r="H40" s="8">
        <v>3001.14</v>
      </c>
      <c r="I40" s="9"/>
      <c r="J40" s="11">
        <v>1406.49</v>
      </c>
      <c r="K40" s="11">
        <v>1437.64</v>
      </c>
      <c r="L40" s="28"/>
      <c r="M40" s="24"/>
      <c r="N40" s="17"/>
      <c r="P40" s="11">
        <v>878.04</v>
      </c>
      <c r="Q40" s="34" t="s">
        <v>54</v>
      </c>
      <c r="AA40" s="13"/>
    </row>
    <row r="41" spans="1:27" x14ac:dyDescent="0.35">
      <c r="A41" s="6">
        <v>28</v>
      </c>
      <c r="B41" s="21" t="s">
        <v>37</v>
      </c>
      <c r="D41" s="8">
        <v>6040</v>
      </c>
      <c r="E41" s="9"/>
      <c r="F41" s="8">
        <v>5580</v>
      </c>
      <c r="G41" s="9"/>
      <c r="H41" s="8">
        <v>5115</v>
      </c>
      <c r="I41" s="9"/>
      <c r="J41" s="44">
        <v>5640</v>
      </c>
      <c r="K41" s="11"/>
      <c r="L41" s="28"/>
      <c r="M41" s="24"/>
      <c r="N41" s="17"/>
      <c r="P41" s="44">
        <v>5640</v>
      </c>
      <c r="Q41" s="34"/>
    </row>
    <row r="42" spans="1:27" x14ac:dyDescent="0.35">
      <c r="A42" s="6">
        <v>29</v>
      </c>
      <c r="B42" s="21" t="s">
        <v>38</v>
      </c>
      <c r="D42" s="8">
        <v>450</v>
      </c>
      <c r="E42" s="9"/>
      <c r="F42" s="8">
        <v>300</v>
      </c>
      <c r="G42" s="9"/>
      <c r="H42" s="8">
        <v>322.25</v>
      </c>
      <c r="I42" s="9"/>
      <c r="J42" s="44">
        <v>385</v>
      </c>
      <c r="K42" s="11"/>
      <c r="L42" s="28"/>
      <c r="M42" s="24"/>
      <c r="N42" s="17"/>
      <c r="P42" s="44">
        <v>385</v>
      </c>
      <c r="Q42" s="34"/>
    </row>
    <row r="43" spans="1:27" x14ac:dyDescent="0.35">
      <c r="A43" s="6">
        <v>30</v>
      </c>
      <c r="B43" s="21" t="s">
        <v>39</v>
      </c>
      <c r="D43" s="8">
        <v>300</v>
      </c>
      <c r="E43" s="9"/>
      <c r="F43" s="8">
        <v>300</v>
      </c>
      <c r="G43" s="9"/>
      <c r="H43" s="8">
        <v>300</v>
      </c>
      <c r="I43" s="9"/>
      <c r="J43" s="44">
        <v>315</v>
      </c>
      <c r="K43" s="11"/>
      <c r="L43" s="28"/>
      <c r="M43" s="24"/>
      <c r="N43" s="17"/>
      <c r="P43" s="44">
        <v>330</v>
      </c>
      <c r="Q43" s="34"/>
    </row>
    <row r="44" spans="1:27" x14ac:dyDescent="0.35">
      <c r="A44" s="6">
        <v>31</v>
      </c>
      <c r="B44" s="21" t="s">
        <v>40</v>
      </c>
      <c r="D44" s="8">
        <v>240</v>
      </c>
      <c r="E44" s="9"/>
      <c r="F44" s="8">
        <v>720</v>
      </c>
      <c r="G44" s="9"/>
      <c r="H44" s="8">
        <v>844.5</v>
      </c>
      <c r="I44" s="9"/>
      <c r="J44" s="11"/>
      <c r="K44" s="11"/>
      <c r="L44" s="28"/>
      <c r="M44" s="24"/>
      <c r="N44" s="17"/>
      <c r="P44" s="11"/>
      <c r="Q44" s="34"/>
    </row>
    <row r="45" spans="1:27" x14ac:dyDescent="0.35">
      <c r="A45" s="6">
        <v>32</v>
      </c>
      <c r="B45" s="21" t="s">
        <v>41</v>
      </c>
      <c r="D45" s="8">
        <v>180</v>
      </c>
      <c r="E45" s="9"/>
      <c r="F45" s="8">
        <v>2395</v>
      </c>
      <c r="G45" s="9"/>
      <c r="H45" s="8">
        <v>569.4</v>
      </c>
      <c r="I45" s="9"/>
      <c r="J45" s="11"/>
      <c r="K45" s="11"/>
      <c r="L45" s="28"/>
      <c r="M45" s="24"/>
      <c r="N45" s="17"/>
      <c r="P45" s="11"/>
      <c r="Q45" s="34"/>
    </row>
    <row r="46" spans="1:27" x14ac:dyDescent="0.35">
      <c r="A46" s="6">
        <v>33</v>
      </c>
      <c r="B46" s="21" t="s">
        <v>42</v>
      </c>
      <c r="D46" s="8">
        <v>314.2</v>
      </c>
      <c r="E46" s="9"/>
      <c r="F46" s="8">
        <v>102</v>
      </c>
      <c r="G46" s="9"/>
      <c r="H46" s="8">
        <v>119.06</v>
      </c>
      <c r="I46" s="9"/>
      <c r="J46" s="11"/>
      <c r="K46" s="11"/>
      <c r="L46" s="28"/>
      <c r="M46" s="24"/>
      <c r="N46" s="17"/>
      <c r="P46" s="11"/>
      <c r="Q46" s="34"/>
    </row>
    <row r="47" spans="1:27" x14ac:dyDescent="0.35">
      <c r="A47" s="6">
        <v>34</v>
      </c>
      <c r="B47" s="21" t="s">
        <v>43</v>
      </c>
      <c r="D47" s="8"/>
      <c r="E47" s="25"/>
      <c r="F47" s="8"/>
      <c r="G47" s="25"/>
      <c r="H47" s="8"/>
      <c r="I47" s="25"/>
      <c r="J47" s="11"/>
      <c r="K47" s="11"/>
      <c r="L47" s="28"/>
      <c r="M47" s="24"/>
      <c r="N47" s="17"/>
      <c r="P47" s="11"/>
      <c r="Q47" s="31"/>
    </row>
    <row r="48" spans="1:27" x14ac:dyDescent="0.35">
      <c r="D48" s="13">
        <f>SUM(D37:D47)</f>
        <v>23146.89</v>
      </c>
      <c r="F48" s="13">
        <f>SUM(F37:F47)</f>
        <v>29536.45</v>
      </c>
      <c r="H48" s="13">
        <f>SUM(H37:H47)</f>
        <v>28435.86</v>
      </c>
      <c r="J48" s="13">
        <f>SUM(J37:J47)</f>
        <v>7746.49</v>
      </c>
      <c r="K48" s="13">
        <f>SUM(K37:K47)</f>
        <v>18286.59</v>
      </c>
      <c r="L48" s="13">
        <f>SUM(L37:L47)</f>
        <v>0</v>
      </c>
      <c r="M48" s="13"/>
      <c r="N48" s="13"/>
      <c r="P48" s="41">
        <f>SUM(P40:P47)</f>
        <v>7233.04</v>
      </c>
      <c r="S48" s="1">
        <f>SUM(P48)</f>
        <v>7233.04</v>
      </c>
    </row>
    <row r="49" spans="2:19" x14ac:dyDescent="0.35">
      <c r="P49" s="42"/>
    </row>
    <row r="50" spans="2:19" x14ac:dyDescent="0.35">
      <c r="B50" s="29"/>
      <c r="P50" s="42"/>
    </row>
    <row r="51" spans="2:19" x14ac:dyDescent="0.35">
      <c r="B51" s="29" t="s">
        <v>47</v>
      </c>
      <c r="P51" s="42"/>
    </row>
    <row r="52" spans="2:19" x14ac:dyDescent="0.35">
      <c r="B52" s="29"/>
      <c r="J52" s="30" t="s">
        <v>8</v>
      </c>
      <c r="K52" s="30" t="s">
        <v>32</v>
      </c>
      <c r="L52" s="30" t="s">
        <v>9</v>
      </c>
      <c r="M52" s="30" t="s">
        <v>7</v>
      </c>
      <c r="N52" s="29"/>
      <c r="O52" s="29"/>
      <c r="P52" s="43" t="s">
        <v>8</v>
      </c>
      <c r="Q52" s="29"/>
    </row>
    <row r="53" spans="2:19" x14ac:dyDescent="0.35">
      <c r="B53" s="30" t="s">
        <v>48</v>
      </c>
      <c r="J53" s="8"/>
      <c r="K53" s="8">
        <v>17095.59</v>
      </c>
      <c r="L53" s="8">
        <v>18505.59</v>
      </c>
      <c r="M53" s="8"/>
      <c r="N53" s="9"/>
      <c r="O53" s="9"/>
      <c r="P53" s="11">
        <f>SUM(L53+Q53)</f>
        <v>18505.59</v>
      </c>
      <c r="Q53" s="37"/>
      <c r="R53" s="9"/>
      <c r="S53" s="9"/>
    </row>
    <row r="54" spans="2:19" x14ac:dyDescent="0.35">
      <c r="B54" s="30" t="s">
        <v>35</v>
      </c>
      <c r="J54" s="8"/>
      <c r="K54" s="8"/>
      <c r="L54" s="8"/>
      <c r="M54" s="8"/>
      <c r="N54" s="9"/>
      <c r="O54" s="9"/>
      <c r="P54" s="11">
        <f>SUM(L54+Q54)</f>
        <v>0</v>
      </c>
      <c r="Q54" s="8"/>
      <c r="R54" s="9"/>
      <c r="S54" s="9"/>
    </row>
    <row r="55" spans="2:19" x14ac:dyDescent="0.35">
      <c r="B55" s="30" t="s">
        <v>17</v>
      </c>
      <c r="J55" s="8"/>
      <c r="K55" s="8">
        <v>1913.73</v>
      </c>
      <c r="L55" s="8">
        <v>1913.73</v>
      </c>
      <c r="M55" s="8"/>
      <c r="N55" s="9"/>
      <c r="O55" s="9"/>
      <c r="P55" s="11">
        <f>SUM(L55+Q55)</f>
        <v>1913.73</v>
      </c>
      <c r="Q55" s="37"/>
      <c r="R55" s="9"/>
      <c r="S55" s="9"/>
    </row>
    <row r="56" spans="2:19" x14ac:dyDescent="0.35">
      <c r="B56" s="30" t="s">
        <v>49</v>
      </c>
      <c r="J56" s="8"/>
      <c r="K56" s="8">
        <v>3500</v>
      </c>
      <c r="L56" s="8">
        <v>3500</v>
      </c>
      <c r="M56" s="8"/>
      <c r="N56" s="9"/>
      <c r="O56" s="9"/>
      <c r="P56" s="11">
        <f>SUM(L56+Q56)</f>
        <v>3500</v>
      </c>
      <c r="Q56" s="37"/>
      <c r="R56" s="9"/>
      <c r="S56" s="9"/>
    </row>
    <row r="57" spans="2:19" x14ac:dyDescent="0.35">
      <c r="B57" s="30" t="s">
        <v>50</v>
      </c>
      <c r="J57" s="8"/>
      <c r="K57" s="8">
        <v>638</v>
      </c>
      <c r="L57" s="8">
        <v>-42</v>
      </c>
      <c r="M57" s="8"/>
      <c r="N57" s="9"/>
      <c r="O57" s="9"/>
      <c r="P57" s="11">
        <f>SUM(L57+Q57)</f>
        <v>-42</v>
      </c>
      <c r="Q57" s="37"/>
      <c r="R57" s="9"/>
      <c r="S57" s="9"/>
    </row>
    <row r="58" spans="2:19" x14ac:dyDescent="0.35">
      <c r="B58" s="30" t="s">
        <v>51</v>
      </c>
      <c r="J58" s="8"/>
      <c r="K58" s="8">
        <v>900</v>
      </c>
      <c r="L58" s="8">
        <v>900</v>
      </c>
      <c r="M58" s="8"/>
      <c r="N58" s="9"/>
      <c r="O58" s="9"/>
      <c r="P58" s="11">
        <f>SUM(L58+Q58)</f>
        <v>900</v>
      </c>
      <c r="Q58" s="37"/>
      <c r="R58" s="9"/>
      <c r="S58" s="9"/>
    </row>
    <row r="59" spans="2:19" x14ac:dyDescent="0.35">
      <c r="B59" s="30" t="s">
        <v>16</v>
      </c>
      <c r="J59" s="8"/>
      <c r="K59" s="8">
        <v>500</v>
      </c>
      <c r="L59" s="8">
        <v>500</v>
      </c>
      <c r="M59" s="8"/>
      <c r="N59" s="9"/>
      <c r="O59" s="9"/>
      <c r="P59" s="11">
        <f>SUM(L59+Q59)</f>
        <v>500</v>
      </c>
      <c r="Q59" s="37"/>
      <c r="R59" s="9"/>
      <c r="S59" s="9"/>
    </row>
    <row r="60" spans="2:19" x14ac:dyDescent="0.35">
      <c r="B60" s="30" t="s">
        <v>18</v>
      </c>
      <c r="J60" s="8"/>
      <c r="K60" s="8">
        <v>900</v>
      </c>
      <c r="L60" s="8">
        <v>900</v>
      </c>
      <c r="M60" s="8"/>
      <c r="N60" s="9"/>
      <c r="O60" s="9"/>
      <c r="P60" s="11">
        <f>SUM(L60+Q60)</f>
        <v>900</v>
      </c>
      <c r="Q60" s="37"/>
      <c r="R60" s="9"/>
      <c r="S60" s="9"/>
    </row>
    <row r="61" spans="2:19" x14ac:dyDescent="0.35">
      <c r="B61" s="30" t="s">
        <v>52</v>
      </c>
      <c r="J61" s="8"/>
      <c r="K61" s="8">
        <v>500</v>
      </c>
      <c r="L61" s="8">
        <v>500</v>
      </c>
      <c r="M61" s="8"/>
      <c r="N61" s="9"/>
      <c r="O61" s="9"/>
      <c r="P61" s="11">
        <f>SUM(L61+Q61)</f>
        <v>500</v>
      </c>
      <c r="Q61" s="37"/>
      <c r="R61" s="9"/>
      <c r="S61" s="9"/>
    </row>
    <row r="62" spans="2:19" x14ac:dyDescent="0.35">
      <c r="B62" s="30" t="s">
        <v>34</v>
      </c>
      <c r="J62" s="8"/>
      <c r="K62" s="8">
        <v>725</v>
      </c>
      <c r="L62" s="8">
        <v>725</v>
      </c>
      <c r="M62" s="8"/>
      <c r="N62" s="9"/>
      <c r="O62" s="9"/>
      <c r="P62" s="11">
        <f>SUM(L62+Q62)</f>
        <v>725</v>
      </c>
      <c r="Q62" s="37"/>
      <c r="R62" s="9"/>
      <c r="S62" s="9"/>
    </row>
    <row r="63" spans="2:19" x14ac:dyDescent="0.35">
      <c r="B63" s="30" t="s">
        <v>78</v>
      </c>
      <c r="J63" s="8"/>
      <c r="K63" s="8">
        <v>5000</v>
      </c>
      <c r="L63" s="8">
        <v>5000</v>
      </c>
      <c r="M63" s="8"/>
      <c r="N63" s="9"/>
      <c r="O63" s="9"/>
      <c r="P63" s="11">
        <v>8500</v>
      </c>
      <c r="Q63" s="37"/>
      <c r="R63" s="9"/>
      <c r="S63" s="9"/>
    </row>
    <row r="64" spans="2:19" x14ac:dyDescent="0.35">
      <c r="B64" s="30" t="s">
        <v>79</v>
      </c>
      <c r="J64" s="8"/>
      <c r="K64" s="8">
        <v>9745.34</v>
      </c>
      <c r="L64" s="8">
        <v>2620.38</v>
      </c>
      <c r="M64" s="8"/>
      <c r="N64" s="9"/>
      <c r="O64" s="9"/>
      <c r="P64" s="8"/>
      <c r="Q64" s="8"/>
      <c r="R64" s="9"/>
      <c r="S64" s="9"/>
    </row>
    <row r="65" spans="2:22" x14ac:dyDescent="0.35">
      <c r="B65" s="29" t="s">
        <v>53</v>
      </c>
      <c r="J65" s="9">
        <f>SUM(J53:J62)</f>
        <v>0</v>
      </c>
      <c r="K65" s="9">
        <f>SUM(K53:K64)</f>
        <v>41417.660000000003</v>
      </c>
      <c r="L65" s="9">
        <f>SUM(L53:L64)</f>
        <v>35022.699999999997</v>
      </c>
      <c r="M65" s="9"/>
      <c r="N65" s="9"/>
      <c r="O65" s="9"/>
      <c r="P65" s="9">
        <f>SUM(P53:P64)</f>
        <v>35902.32</v>
      </c>
      <c r="Q65" s="9">
        <f>SUM(Q53:Q64)</f>
        <v>0</v>
      </c>
      <c r="R65" s="9"/>
      <c r="S65" s="9"/>
    </row>
    <row r="66" spans="2:22" x14ac:dyDescent="0.35">
      <c r="J66" s="9"/>
      <c r="K66" s="9"/>
      <c r="L66" s="9"/>
      <c r="M66" s="9"/>
      <c r="N66" s="9"/>
      <c r="O66" s="9"/>
      <c r="P66" s="9"/>
      <c r="Q66" s="9"/>
      <c r="R66" s="9"/>
      <c r="S66" s="9"/>
    </row>
    <row r="67" spans="2:22" x14ac:dyDescent="0.35">
      <c r="B67" s="29" t="s">
        <v>55</v>
      </c>
      <c r="J67" s="9"/>
      <c r="K67" s="9"/>
      <c r="L67" s="9"/>
      <c r="M67" s="9"/>
      <c r="N67" s="9"/>
      <c r="O67" s="9"/>
      <c r="P67" s="9">
        <v>35022.699999999997</v>
      </c>
      <c r="Q67" s="9" t="s">
        <v>62</v>
      </c>
      <c r="R67" s="9"/>
      <c r="S67" s="9"/>
    </row>
    <row r="68" spans="2:22" x14ac:dyDescent="0.35">
      <c r="J68" s="9"/>
      <c r="K68" s="9"/>
      <c r="L68" s="9"/>
      <c r="M68" s="9"/>
      <c r="N68" s="9"/>
      <c r="O68" s="9"/>
      <c r="P68" s="9"/>
      <c r="Q68" s="9"/>
      <c r="R68" s="9"/>
      <c r="S68" s="9"/>
    </row>
    <row r="69" spans="2:22" x14ac:dyDescent="0.35">
      <c r="B69" t="s">
        <v>57</v>
      </c>
      <c r="P69" s="1">
        <f>SUM(P67-P65)</f>
        <v>-879.62000000000262</v>
      </c>
    </row>
    <row r="70" spans="2:22" x14ac:dyDescent="0.35">
      <c r="B70" t="s">
        <v>56</v>
      </c>
      <c r="P70" s="1"/>
    </row>
    <row r="71" spans="2:22" x14ac:dyDescent="0.35">
      <c r="P71" s="1"/>
    </row>
    <row r="72" spans="2:22" x14ac:dyDescent="0.35">
      <c r="B72" t="s">
        <v>58</v>
      </c>
      <c r="P72" s="1">
        <f>SUM(P38:P47)</f>
        <v>7233.04</v>
      </c>
    </row>
    <row r="73" spans="2:22" x14ac:dyDescent="0.35">
      <c r="P73" s="1"/>
    </row>
    <row r="74" spans="2:22" x14ac:dyDescent="0.35">
      <c r="B74" t="s">
        <v>59</v>
      </c>
      <c r="P74" s="1">
        <f>SUM(P72+P69)</f>
        <v>6353.4199999999973</v>
      </c>
    </row>
    <row r="75" spans="2:22" x14ac:dyDescent="0.35">
      <c r="P75" s="1"/>
    </row>
    <row r="76" spans="2:22" x14ac:dyDescent="0.35">
      <c r="B76" t="s">
        <v>60</v>
      </c>
      <c r="P76" s="1">
        <f>SUM(P32)</f>
        <v>24914.86</v>
      </c>
    </row>
    <row r="77" spans="2:22" x14ac:dyDescent="0.35">
      <c r="P77" s="1"/>
      <c r="V77" s="1"/>
    </row>
    <row r="78" spans="2:22" x14ac:dyDescent="0.35">
      <c r="B78" t="s">
        <v>70</v>
      </c>
      <c r="P78" s="36"/>
    </row>
    <row r="79" spans="2:22" x14ac:dyDescent="0.35">
      <c r="P79" s="1"/>
    </row>
    <row r="80" spans="2:22" x14ac:dyDescent="0.35">
      <c r="B80" t="s">
        <v>61</v>
      </c>
      <c r="P80" s="1">
        <f>SUM(P76-P74)</f>
        <v>18561.440000000002</v>
      </c>
    </row>
    <row r="81" spans="2:16" x14ac:dyDescent="0.35">
      <c r="B81" t="s">
        <v>63</v>
      </c>
      <c r="P81" s="1">
        <f>SUM(P76-P74)</f>
        <v>18561.440000000002</v>
      </c>
    </row>
    <row r="82" spans="2:16" x14ac:dyDescent="0.35">
      <c r="P82" s="1"/>
    </row>
    <row r="83" spans="2:16" x14ac:dyDescent="0.35">
      <c r="B83" t="s">
        <v>64</v>
      </c>
      <c r="J83" s="1">
        <v>16848.95</v>
      </c>
      <c r="P83" s="1">
        <v>16848.95</v>
      </c>
    </row>
    <row r="84" spans="2:16" x14ac:dyDescent="0.35">
      <c r="P84" s="1"/>
    </row>
    <row r="85" spans="2:16" x14ac:dyDescent="0.35">
      <c r="B85" t="s">
        <v>65</v>
      </c>
      <c r="P85" s="1">
        <f>SUM(P81-P83)</f>
        <v>1712.4900000000016</v>
      </c>
    </row>
    <row r="86" spans="2:16" x14ac:dyDescent="0.35">
      <c r="P86" s="1"/>
    </row>
    <row r="87" spans="2:16" x14ac:dyDescent="0.35">
      <c r="B87" t="s">
        <v>45</v>
      </c>
      <c r="D87" s="1">
        <v>764.4</v>
      </c>
      <c r="J87" s="42">
        <v>791.4</v>
      </c>
      <c r="P87" s="46" t="s">
        <v>83</v>
      </c>
    </row>
    <row r="88" spans="2:16" x14ac:dyDescent="0.35">
      <c r="D88" s="1"/>
    </row>
    <row r="89" spans="2:16" x14ac:dyDescent="0.35">
      <c r="B89" t="s">
        <v>46</v>
      </c>
      <c r="D89" s="1">
        <f>SUM(D80/D87)</f>
        <v>0</v>
      </c>
      <c r="J89" s="1">
        <f>SUM(J83/J87)</f>
        <v>21.290055597675007</v>
      </c>
      <c r="M89" s="1"/>
      <c r="N89" s="1"/>
      <c r="O89" s="1"/>
      <c r="P89" s="1">
        <f>SUM(P81/P87)</f>
        <v>23.965706907682378</v>
      </c>
    </row>
    <row r="90" spans="2:16" x14ac:dyDescent="0.35">
      <c r="D90" s="1"/>
      <c r="L90" s="1"/>
      <c r="M90" s="1"/>
      <c r="N90" s="1"/>
      <c r="O90" s="1"/>
      <c r="P90" s="1"/>
    </row>
    <row r="91" spans="2:16" x14ac:dyDescent="0.35">
      <c r="B91" s="45" t="s">
        <v>44</v>
      </c>
      <c r="C91" s="26"/>
      <c r="D91" s="27" t="e">
        <f>SUM(D89-#REF!)</f>
        <v>#REF!</v>
      </c>
      <c r="L91" s="1"/>
      <c r="M91" s="1"/>
      <c r="N91" s="1"/>
      <c r="O91" s="1"/>
      <c r="P91" s="1">
        <f>SUM(P89-J89)</f>
        <v>2.6756513100073711</v>
      </c>
    </row>
    <row r="92" spans="2:16" x14ac:dyDescent="0.35">
      <c r="L92" s="1"/>
      <c r="M92" s="1"/>
      <c r="N92" s="1"/>
      <c r="O92" s="1"/>
      <c r="P92" s="1"/>
    </row>
  </sheetData>
  <mergeCells count="3">
    <mergeCell ref="J4:L4"/>
    <mergeCell ref="P4:Q4"/>
    <mergeCell ref="P5:Q5"/>
  </mergeCells>
  <pageMargins left="0.23622047244094491" right="0.23622047244094491" top="0.59055118110236227" bottom="0.19685039370078741" header="0.31496062992125984" footer="0.31496062992125984"/>
  <pageSetup paperSize="9" scale="75" fitToHeight="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92E41-9F94-41D9-B7C2-D867B8630BFE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 Bell</dc:creator>
  <cp:lastModifiedBy>Lynn Bell</cp:lastModifiedBy>
  <cp:lastPrinted>2025-12-01T21:15:33Z</cp:lastPrinted>
  <dcterms:created xsi:type="dcterms:W3CDTF">2023-10-04T13:18:59Z</dcterms:created>
  <dcterms:modified xsi:type="dcterms:W3CDTF">2026-02-07T13:00:45Z</dcterms:modified>
</cp:coreProperties>
</file>